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" sheetId="7" r:id="rId1"/>
  </sheets>
  <definedNames>
    <definedName name="_xlnm.Print_Titles" localSheetId="0">'1 этап'!$11:$11</definedName>
    <definedName name="_xlnm.Print_Area" localSheetId="0">'1 этап'!$A$1:$G$80</definedName>
  </definedNames>
  <calcPr calcId="144525"/>
</workbook>
</file>

<file path=xl/calcChain.xml><?xml version="1.0" encoding="utf-8"?>
<calcChain xmlns="http://schemas.openxmlformats.org/spreadsheetml/2006/main">
  <c r="G78" i="7" l="1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</calcChain>
</file>

<file path=xl/sharedStrings.xml><?xml version="1.0" encoding="utf-8"?>
<sst xmlns="http://schemas.openxmlformats.org/spreadsheetml/2006/main" count="287" uniqueCount="150">
  <si>
    <t>Стоимость, руб.</t>
  </si>
  <si>
    <t>ж</t>
  </si>
  <si>
    <t>Код услуги</t>
  </si>
  <si>
    <t>Пол</t>
  </si>
  <si>
    <t>м</t>
  </si>
  <si>
    <t>Возраст, лет</t>
  </si>
  <si>
    <t>к Тарифному соглашению  в системе ОМС ЕАО на 2019 год</t>
  </si>
  <si>
    <t>от "28" декабря 2019 года</t>
  </si>
  <si>
    <t>"Приложение № 60</t>
  </si>
  <si>
    <t xml:space="preserve">       3 108,71".</t>
  </si>
  <si>
    <t>41.180</t>
  </si>
  <si>
    <t>41.210</t>
  </si>
  <si>
    <t>41.240</t>
  </si>
  <si>
    <t>41.270</t>
  </si>
  <si>
    <t>41.300</t>
  </si>
  <si>
    <t>41.330</t>
  </si>
  <si>
    <t>41.360</t>
  </si>
  <si>
    <t>41.390</t>
  </si>
  <si>
    <t>41.400</t>
  </si>
  <si>
    <t>41.410</t>
  </si>
  <si>
    <t>41.420</t>
  </si>
  <si>
    <t>41.430</t>
  </si>
  <si>
    <t>41.440</t>
  </si>
  <si>
    <t>41.450</t>
  </si>
  <si>
    <t>41.460</t>
  </si>
  <si>
    <t>41.470</t>
  </si>
  <si>
    <t>41.480</t>
  </si>
  <si>
    <t>41.490</t>
  </si>
  <si>
    <t>41.500</t>
  </si>
  <si>
    <t>41.510</t>
  </si>
  <si>
    <t>41.520</t>
  </si>
  <si>
    <t>41.530</t>
  </si>
  <si>
    <t>41.540</t>
  </si>
  <si>
    <t>41.550</t>
  </si>
  <si>
    <t>41.560</t>
  </si>
  <si>
    <t>41.570</t>
  </si>
  <si>
    <t>41.580</t>
  </si>
  <si>
    <t>41.590</t>
  </si>
  <si>
    <t>41.600</t>
  </si>
  <si>
    <t>41.610</t>
  </si>
  <si>
    <t>41.620</t>
  </si>
  <si>
    <t>41.630</t>
  </si>
  <si>
    <t>41.640</t>
  </si>
  <si>
    <t>41.650</t>
  </si>
  <si>
    <t>41.660</t>
  </si>
  <si>
    <t>41.670</t>
  </si>
  <si>
    <t>41.680</t>
  </si>
  <si>
    <t>41.690</t>
  </si>
  <si>
    <t>41.700</t>
  </si>
  <si>
    <t>41.710</t>
  </si>
  <si>
    <t>41.720</t>
  </si>
  <si>
    <t>41.730</t>
  </si>
  <si>
    <t>41.740</t>
  </si>
  <si>
    <t>41.750</t>
  </si>
  <si>
    <t>41.760</t>
  </si>
  <si>
    <t>41.770</t>
  </si>
  <si>
    <t>41.780</t>
  </si>
  <si>
    <t>41.790</t>
  </si>
  <si>
    <t>41.800</t>
  </si>
  <si>
    <t>41.810</t>
  </si>
  <si>
    <t>41.820</t>
  </si>
  <si>
    <t>41.830</t>
  </si>
  <si>
    <t>41.840</t>
  </si>
  <si>
    <t>41.850</t>
  </si>
  <si>
    <t>41.860</t>
  </si>
  <si>
    <t>41.870</t>
  </si>
  <si>
    <t>41.880</t>
  </si>
  <si>
    <t>41.890</t>
  </si>
  <si>
    <t>41.900</t>
  </si>
  <si>
    <t>41.910</t>
  </si>
  <si>
    <t>41.920</t>
  </si>
  <si>
    <t>41.930</t>
  </si>
  <si>
    <t>41.940</t>
  </si>
  <si>
    <t>41.950</t>
  </si>
  <si>
    <t>41.960</t>
  </si>
  <si>
    <t>41.970</t>
  </si>
  <si>
    <t>41.980</t>
  </si>
  <si>
    <t>41.990</t>
  </si>
  <si>
    <t>47.180</t>
  </si>
  <si>
    <t>47.210</t>
  </si>
  <si>
    <t>47.240</t>
  </si>
  <si>
    <t>47.270</t>
  </si>
  <si>
    <t>47.300</t>
  </si>
  <si>
    <t>47.330</t>
  </si>
  <si>
    <t>47.360</t>
  </si>
  <si>
    <t>47.390</t>
  </si>
  <si>
    <t>47.400</t>
  </si>
  <si>
    <t>47.410</t>
  </si>
  <si>
    <t>47.420</t>
  </si>
  <si>
    <t>47.430</t>
  </si>
  <si>
    <t>47.440</t>
  </si>
  <si>
    <t>47.450</t>
  </si>
  <si>
    <t>47.460</t>
  </si>
  <si>
    <t>47.470</t>
  </si>
  <si>
    <t>47.480</t>
  </si>
  <si>
    <t>47.490</t>
  </si>
  <si>
    <t>47.500</t>
  </si>
  <si>
    <t>47.510</t>
  </si>
  <si>
    <t>47.520</t>
  </si>
  <si>
    <t>47.530</t>
  </si>
  <si>
    <t>47.540</t>
  </si>
  <si>
    <t>47.550</t>
  </si>
  <si>
    <t>47.560</t>
  </si>
  <si>
    <t>47.570</t>
  </si>
  <si>
    <t>47.580</t>
  </si>
  <si>
    <t>47.590</t>
  </si>
  <si>
    <t>47.600</t>
  </si>
  <si>
    <t>47.610</t>
  </si>
  <si>
    <t>47.620</t>
  </si>
  <si>
    <t>47.630</t>
  </si>
  <si>
    <t>47.640</t>
  </si>
  <si>
    <t>47.650</t>
  </si>
  <si>
    <t>47.660</t>
  </si>
  <si>
    <t>47.670</t>
  </si>
  <si>
    <t>47.680</t>
  </si>
  <si>
    <t>47.690</t>
  </si>
  <si>
    <t>47.700</t>
  </si>
  <si>
    <t>47.710</t>
  </si>
  <si>
    <t>47.720</t>
  </si>
  <si>
    <t>47.730</t>
  </si>
  <si>
    <t>47.740</t>
  </si>
  <si>
    <t>47.750</t>
  </si>
  <si>
    <t>47.760</t>
  </si>
  <si>
    <t>47.770</t>
  </si>
  <si>
    <t>47.780</t>
  </si>
  <si>
    <t>47.790</t>
  </si>
  <si>
    <t>47.800</t>
  </si>
  <si>
    <t>47.810</t>
  </si>
  <si>
    <t>47.820</t>
  </si>
  <si>
    <t>47.830</t>
  </si>
  <si>
    <t>47.840</t>
  </si>
  <si>
    <t>47.850</t>
  </si>
  <si>
    <t>47.860</t>
  </si>
  <si>
    <t>47.870</t>
  </si>
  <si>
    <t>47.880</t>
  </si>
  <si>
    <t>47.890</t>
  </si>
  <si>
    <t>47.900</t>
  </si>
  <si>
    <t>47.910</t>
  </si>
  <si>
    <t>47.920</t>
  </si>
  <si>
    <t>47.930</t>
  </si>
  <si>
    <t>47.940</t>
  </si>
  <si>
    <t>47.950</t>
  </si>
  <si>
    <t>47.960</t>
  </si>
  <si>
    <t>47.970</t>
  </si>
  <si>
    <t>47.980</t>
  </si>
  <si>
    <t>47.990</t>
  </si>
  <si>
    <t>Тарифы на проведение диспансеризации определенных групп взрослого населения (1 этап диспансеризации) на 2019 год для мобильных медицинских комплексов в выходные дни</t>
  </si>
  <si>
    <t>Приложение № 3</t>
  </si>
  <si>
    <t>к дополнительному соглашению № 11 к Тарифному соглашению  в системе ОМС ЕАО на 2019 год</t>
  </si>
  <si>
    <t>от "15"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</si>
</sst>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79"/>
  <sheetViews>
    <sheetView tabSelected="1" zoomScale="90" zoomScaleNormal="90" workbookViewId="0">
      <selection activeCell="C5" sqref="C5:G5"/>
    </sheetView>
  </sheetViews>
  <sheetFormatPr defaultRowHeight="18.75" x14ac:dyDescent="0.3"/>
  <cols>
    <col min="1" max="1" width="13.140625" style="1" customWidth="1"/>
    <col min="2" max="2" width="15" style="1" customWidth="1"/>
    <col min="3" max="3" width="9.28515625" style="1" customWidth="1"/>
    <col min="4" max="4" width="22.42578125" style="1" customWidth="1"/>
    <col min="5" max="5" width="13.140625" style="1" customWidth="1"/>
    <col min="6" max="6" width="10" style="1" customWidth="1"/>
    <col min="7" max="7" width="25" style="1" customWidth="1"/>
    <col min="8" max="8" width="9.140625" style="1" customWidth="1"/>
    <col min="9" max="16384" width="9.140625" style="1"/>
  </cols>
  <sheetData>
    <row r="1" spans="1:10" x14ac:dyDescent="0.3">
      <c r="A1" s="8"/>
      <c r="B1" s="8"/>
      <c r="C1" s="15" t="s">
        <v>147</v>
      </c>
      <c r="D1" s="15"/>
      <c r="E1" s="15"/>
      <c r="F1" s="15"/>
      <c r="G1" s="15"/>
    </row>
    <row r="2" spans="1:10" x14ac:dyDescent="0.3">
      <c r="A2" s="16" t="s">
        <v>148</v>
      </c>
      <c r="B2" s="16"/>
      <c r="C2" s="16"/>
      <c r="D2" s="16"/>
      <c r="E2" s="16"/>
      <c r="F2" s="16"/>
      <c r="G2" s="16"/>
    </row>
    <row r="3" spans="1:10" x14ac:dyDescent="0.3">
      <c r="A3" s="7"/>
      <c r="B3" s="7"/>
      <c r="C3" s="15" t="s">
        <v>149</v>
      </c>
      <c r="D3" s="15"/>
      <c r="E3" s="15"/>
      <c r="F3" s="15"/>
      <c r="G3" s="15"/>
    </row>
    <row r="5" spans="1:10" x14ac:dyDescent="0.3">
      <c r="A5" s="8"/>
      <c r="B5" s="8"/>
      <c r="C5" s="15" t="s">
        <v>8</v>
      </c>
      <c r="D5" s="15"/>
      <c r="E5" s="15"/>
      <c r="F5" s="15"/>
      <c r="G5" s="15"/>
    </row>
    <row r="6" spans="1:10" ht="18.75" customHeight="1" x14ac:dyDescent="0.3">
      <c r="A6" s="16" t="s">
        <v>6</v>
      </c>
      <c r="B6" s="16"/>
      <c r="C6" s="16"/>
      <c r="D6" s="16"/>
      <c r="E6" s="16"/>
      <c r="F6" s="16"/>
      <c r="G6" s="16"/>
    </row>
    <row r="7" spans="1:10" x14ac:dyDescent="0.3">
      <c r="A7" s="7"/>
      <c r="B7" s="7"/>
      <c r="C7" s="15" t="s">
        <v>7</v>
      </c>
      <c r="D7" s="15"/>
      <c r="E7" s="15"/>
      <c r="F7" s="15"/>
      <c r="G7" s="15"/>
    </row>
    <row r="8" spans="1:10" x14ac:dyDescent="0.3">
      <c r="A8" s="2"/>
      <c r="B8" s="2"/>
      <c r="E8" s="3"/>
      <c r="G8" s="3"/>
      <c r="H8" s="7"/>
    </row>
    <row r="9" spans="1:10" ht="60.75" customHeight="1" x14ac:dyDescent="0.3">
      <c r="A9" s="17" t="s">
        <v>146</v>
      </c>
      <c r="B9" s="17"/>
      <c r="C9" s="17"/>
      <c r="D9" s="17"/>
      <c r="E9" s="17"/>
      <c r="F9" s="17"/>
      <c r="G9" s="17"/>
    </row>
    <row r="10" spans="1:10" ht="11.25" customHeight="1" x14ac:dyDescent="0.3">
      <c r="A10" s="5"/>
      <c r="B10" s="5"/>
      <c r="C10" s="5"/>
      <c r="D10" s="5"/>
      <c r="G10" s="4"/>
    </row>
    <row r="11" spans="1:10" ht="37.5" x14ac:dyDescent="0.3">
      <c r="A11" s="6" t="s">
        <v>5</v>
      </c>
      <c r="B11" s="6" t="s">
        <v>2</v>
      </c>
      <c r="C11" s="6" t="s">
        <v>3</v>
      </c>
      <c r="D11" s="6" t="s">
        <v>0</v>
      </c>
      <c r="E11" s="6" t="s">
        <v>2</v>
      </c>
      <c r="F11" s="6" t="s">
        <v>3</v>
      </c>
      <c r="G11" s="6" t="s">
        <v>0</v>
      </c>
      <c r="J11" s="14"/>
    </row>
    <row r="12" spans="1:10" x14ac:dyDescent="0.3">
      <c r="A12" s="12">
        <v>18</v>
      </c>
      <c r="B12" s="2" t="s">
        <v>10</v>
      </c>
      <c r="C12" s="9" t="s">
        <v>4</v>
      </c>
      <c r="D12" s="13">
        <f>1428.52*1.2</f>
        <v>1714.2239999999999</v>
      </c>
      <c r="E12" s="12" t="s">
        <v>78</v>
      </c>
      <c r="F12" s="10" t="s">
        <v>1</v>
      </c>
      <c r="G12" s="13">
        <f>1939.5*1.2</f>
        <v>2327.4</v>
      </c>
    </row>
    <row r="13" spans="1:10" x14ac:dyDescent="0.3">
      <c r="A13" s="9">
        <v>21</v>
      </c>
      <c r="B13" s="9" t="s">
        <v>11</v>
      </c>
      <c r="C13" s="9" t="s">
        <v>4</v>
      </c>
      <c r="D13" s="11">
        <f>1304.76*1.2</f>
        <v>1565.712</v>
      </c>
      <c r="E13" s="9" t="s">
        <v>79</v>
      </c>
      <c r="F13" s="10" t="s">
        <v>1</v>
      </c>
      <c r="G13" s="11">
        <f>1815.74*1.2</f>
        <v>2178.8879999999999</v>
      </c>
    </row>
    <row r="14" spans="1:10" x14ac:dyDescent="0.3">
      <c r="A14" s="9">
        <v>24</v>
      </c>
      <c r="B14" s="9" t="s">
        <v>12</v>
      </c>
      <c r="C14" s="9" t="s">
        <v>4</v>
      </c>
      <c r="D14" s="11">
        <f>1428.52*1.2</f>
        <v>1714.2239999999999</v>
      </c>
      <c r="E14" s="9" t="s">
        <v>80</v>
      </c>
      <c r="F14" s="10" t="s">
        <v>1</v>
      </c>
      <c r="G14" s="11">
        <f>1939.5*1.2</f>
        <v>2327.4</v>
      </c>
    </row>
    <row r="15" spans="1:10" x14ac:dyDescent="0.3">
      <c r="A15" s="9">
        <v>27</v>
      </c>
      <c r="B15" s="9" t="s">
        <v>13</v>
      </c>
      <c r="C15" s="9" t="s">
        <v>4</v>
      </c>
      <c r="D15" s="11">
        <f>1304.76*1.2</f>
        <v>1565.712</v>
      </c>
      <c r="E15" s="9" t="s">
        <v>81</v>
      </c>
      <c r="F15" s="10" t="s">
        <v>1</v>
      </c>
      <c r="G15" s="11">
        <f>1815.74*1.2</f>
        <v>2178.8879999999999</v>
      </c>
    </row>
    <row r="16" spans="1:10" x14ac:dyDescent="0.3">
      <c r="A16" s="9">
        <v>30</v>
      </c>
      <c r="B16" s="9" t="s">
        <v>14</v>
      </c>
      <c r="C16" s="9" t="s">
        <v>4</v>
      </c>
      <c r="D16" s="11">
        <f>1428.52*1.2</f>
        <v>1714.2239999999999</v>
      </c>
      <c r="E16" s="9" t="s">
        <v>82</v>
      </c>
      <c r="F16" s="10" t="s">
        <v>1</v>
      </c>
      <c r="G16" s="11">
        <f>1939.5*1.2</f>
        <v>2327.4</v>
      </c>
    </row>
    <row r="17" spans="1:7" x14ac:dyDescent="0.3">
      <c r="A17" s="9">
        <v>33</v>
      </c>
      <c r="B17" s="9" t="s">
        <v>15</v>
      </c>
      <c r="C17" s="9" t="s">
        <v>4</v>
      </c>
      <c r="D17" s="11">
        <f>1304.76*1.2</f>
        <v>1565.712</v>
      </c>
      <c r="E17" s="9" t="s">
        <v>83</v>
      </c>
      <c r="F17" s="10" t="s">
        <v>1</v>
      </c>
      <c r="G17" s="11">
        <f>1815.74*1.2</f>
        <v>2178.8879999999999</v>
      </c>
    </row>
    <row r="18" spans="1:7" x14ac:dyDescent="0.3">
      <c r="A18" s="9">
        <v>36</v>
      </c>
      <c r="B18" s="9" t="s">
        <v>16</v>
      </c>
      <c r="C18" s="9" t="s">
        <v>4</v>
      </c>
      <c r="D18" s="11">
        <f>1907.35*1.2</f>
        <v>2288.8199999999997</v>
      </c>
      <c r="E18" s="9" t="s">
        <v>84</v>
      </c>
      <c r="F18" s="10" t="s">
        <v>1</v>
      </c>
      <c r="G18" s="11">
        <f>2418.33*1.2</f>
        <v>2901.9959999999996</v>
      </c>
    </row>
    <row r="19" spans="1:7" x14ac:dyDescent="0.3">
      <c r="A19" s="9">
        <v>39</v>
      </c>
      <c r="B19" s="9" t="s">
        <v>17</v>
      </c>
      <c r="C19" s="9" t="s">
        <v>4</v>
      </c>
      <c r="D19" s="11">
        <f>1783.59*1.2</f>
        <v>2140.308</v>
      </c>
      <c r="E19" s="9" t="s">
        <v>85</v>
      </c>
      <c r="F19" s="10" t="s">
        <v>1</v>
      </c>
      <c r="G19" s="11">
        <f>2294.57*1.2</f>
        <v>2753.4839999999999</v>
      </c>
    </row>
    <row r="20" spans="1:7" x14ac:dyDescent="0.3">
      <c r="A20" s="9">
        <v>40</v>
      </c>
      <c r="B20" s="9" t="s">
        <v>18</v>
      </c>
      <c r="C20" s="9" t="s">
        <v>4</v>
      </c>
      <c r="D20" s="11">
        <f>2598.9*1.2</f>
        <v>3118.68</v>
      </c>
      <c r="E20" s="9" t="s">
        <v>86</v>
      </c>
      <c r="F20" s="10" t="s">
        <v>1</v>
      </c>
      <c r="G20" s="11">
        <f>3921.89*1.2</f>
        <v>4706.268</v>
      </c>
    </row>
    <row r="21" spans="1:7" x14ac:dyDescent="0.3">
      <c r="A21" s="9">
        <v>41</v>
      </c>
      <c r="B21" s="9" t="s">
        <v>19</v>
      </c>
      <c r="C21" s="9" t="s">
        <v>4</v>
      </c>
      <c r="D21" s="11">
        <f>2237.67*1.2</f>
        <v>2685.2040000000002</v>
      </c>
      <c r="E21" s="9" t="s">
        <v>87</v>
      </c>
      <c r="F21" s="10" t="s">
        <v>1</v>
      </c>
      <c r="G21" s="11">
        <f>2686.54*1.2</f>
        <v>3223.848</v>
      </c>
    </row>
    <row r="22" spans="1:7" x14ac:dyDescent="0.3">
      <c r="A22" s="9">
        <v>42</v>
      </c>
      <c r="B22" s="9" t="s">
        <v>20</v>
      </c>
      <c r="C22" s="9" t="s">
        <v>4</v>
      </c>
      <c r="D22" s="11">
        <f>2733.9*1.2</f>
        <v>3280.68</v>
      </c>
      <c r="E22" s="9" t="s">
        <v>88</v>
      </c>
      <c r="F22" s="10" t="s">
        <v>1</v>
      </c>
      <c r="G22" s="11">
        <f>4119*1.2</f>
        <v>4942.8</v>
      </c>
    </row>
    <row r="23" spans="1:7" x14ac:dyDescent="0.3">
      <c r="A23" s="9">
        <v>43</v>
      </c>
      <c r="B23" s="9" t="s">
        <v>21</v>
      </c>
      <c r="C23" s="9" t="s">
        <v>4</v>
      </c>
      <c r="D23" s="11">
        <f>2237.67*1.2</f>
        <v>2685.2040000000002</v>
      </c>
      <c r="E23" s="9" t="s">
        <v>89</v>
      </c>
      <c r="F23" s="10" t="s">
        <v>1</v>
      </c>
      <c r="G23" s="11">
        <f>2686.54*1.2</f>
        <v>3223.848</v>
      </c>
    </row>
    <row r="24" spans="1:7" x14ac:dyDescent="0.3">
      <c r="A24" s="9">
        <v>44</v>
      </c>
      <c r="B24" s="9" t="s">
        <v>22</v>
      </c>
      <c r="C24" s="9" t="s">
        <v>4</v>
      </c>
      <c r="D24" s="11">
        <f>2598.9*1.2</f>
        <v>3118.68</v>
      </c>
      <c r="E24" s="9" t="s">
        <v>90</v>
      </c>
      <c r="F24" s="10" t="s">
        <v>1</v>
      </c>
      <c r="G24" s="11">
        <f>3921.89*1.2</f>
        <v>4706.268</v>
      </c>
    </row>
    <row r="25" spans="1:7" x14ac:dyDescent="0.3">
      <c r="A25" s="9">
        <v>45</v>
      </c>
      <c r="B25" s="9" t="s">
        <v>23</v>
      </c>
      <c r="C25" s="9" t="s">
        <v>4</v>
      </c>
      <c r="D25" s="11">
        <f>4002.66*1.2</f>
        <v>4803.192</v>
      </c>
      <c r="E25" s="9" t="s">
        <v>91</v>
      </c>
      <c r="F25" s="10" t="s">
        <v>1</v>
      </c>
      <c r="G25" s="11">
        <f>4324.26*1.2</f>
        <v>5189.1120000000001</v>
      </c>
    </row>
    <row r="26" spans="1:7" x14ac:dyDescent="0.3">
      <c r="A26" s="9">
        <v>46</v>
      </c>
      <c r="B26" s="9" t="s">
        <v>24</v>
      </c>
      <c r="C26" s="9" t="s">
        <v>4</v>
      </c>
      <c r="D26" s="11">
        <f>2598.9*1.2</f>
        <v>3118.68</v>
      </c>
      <c r="E26" s="9" t="s">
        <v>92</v>
      </c>
      <c r="F26" s="10" t="s">
        <v>1</v>
      </c>
      <c r="G26" s="11">
        <f>3921.89*1.2</f>
        <v>4706.268</v>
      </c>
    </row>
    <row r="27" spans="1:7" x14ac:dyDescent="0.3">
      <c r="A27" s="9">
        <v>47</v>
      </c>
      <c r="B27" s="9" t="s">
        <v>25</v>
      </c>
      <c r="C27" s="9" t="s">
        <v>4</v>
      </c>
      <c r="D27" s="11">
        <f>2237.67*1.2</f>
        <v>2685.2040000000002</v>
      </c>
      <c r="E27" s="9" t="s">
        <v>93</v>
      </c>
      <c r="F27" s="10" t="s">
        <v>1</v>
      </c>
      <c r="G27" s="11">
        <f>2686.54*1.2</f>
        <v>3223.848</v>
      </c>
    </row>
    <row r="28" spans="1:7" x14ac:dyDescent="0.3">
      <c r="A28" s="9">
        <v>48</v>
      </c>
      <c r="B28" s="9" t="s">
        <v>26</v>
      </c>
      <c r="C28" s="9" t="s">
        <v>4</v>
      </c>
      <c r="D28" s="11">
        <f>2733.9*1.2</f>
        <v>3280.68</v>
      </c>
      <c r="E28" s="9" t="s">
        <v>94</v>
      </c>
      <c r="F28" s="10" t="s">
        <v>1</v>
      </c>
      <c r="G28" s="11">
        <f>4119*1.2</f>
        <v>4942.8</v>
      </c>
    </row>
    <row r="29" spans="1:7" x14ac:dyDescent="0.3">
      <c r="A29" s="9">
        <v>49</v>
      </c>
      <c r="B29" s="9" t="s">
        <v>27</v>
      </c>
      <c r="C29" s="9" t="s">
        <v>4</v>
      </c>
      <c r="D29" s="11">
        <f>2237.67*1.2</f>
        <v>2685.2040000000002</v>
      </c>
      <c r="E29" s="9" t="s">
        <v>95</v>
      </c>
      <c r="F29" s="10" t="s">
        <v>1</v>
      </c>
      <c r="G29" s="11">
        <f>2686.54*1.2</f>
        <v>3223.848</v>
      </c>
    </row>
    <row r="30" spans="1:7" x14ac:dyDescent="0.3">
      <c r="A30" s="9">
        <v>50</v>
      </c>
      <c r="B30" s="9" t="s">
        <v>28</v>
      </c>
      <c r="C30" s="9" t="s">
        <v>4</v>
      </c>
      <c r="D30" s="11">
        <f>2788.28*1.2</f>
        <v>3345.9360000000001</v>
      </c>
      <c r="E30" s="9" t="s">
        <v>96</v>
      </c>
      <c r="F30" s="10" t="s">
        <v>1</v>
      </c>
      <c r="G30" s="11">
        <f>3921.89*1.2</f>
        <v>4706.268</v>
      </c>
    </row>
    <row r="31" spans="1:7" x14ac:dyDescent="0.3">
      <c r="A31" s="9">
        <v>51</v>
      </c>
      <c r="B31" s="9" t="s">
        <v>29</v>
      </c>
      <c r="C31" s="9" t="s">
        <v>4</v>
      </c>
      <c r="D31" s="11">
        <f>2372.67*1.2</f>
        <v>2847.2040000000002</v>
      </c>
      <c r="E31" s="9" t="s">
        <v>97</v>
      </c>
      <c r="F31" s="10" t="s">
        <v>1</v>
      </c>
      <c r="G31" s="11">
        <f>2883.65*1.2</f>
        <v>3460.38</v>
      </c>
    </row>
    <row r="32" spans="1:7" x14ac:dyDescent="0.3">
      <c r="A32" s="9">
        <v>52</v>
      </c>
      <c r="B32" s="9" t="s">
        <v>30</v>
      </c>
      <c r="C32" s="9" t="s">
        <v>4</v>
      </c>
      <c r="D32" s="13">
        <f>2598.9*1.2</f>
        <v>3118.68</v>
      </c>
      <c r="E32" s="9" t="s">
        <v>98</v>
      </c>
      <c r="F32" s="10" t="s">
        <v>1</v>
      </c>
      <c r="G32" s="11">
        <f>3921.89*1.2</f>
        <v>4706.268</v>
      </c>
    </row>
    <row r="33" spans="1:7" x14ac:dyDescent="0.3">
      <c r="A33" s="9">
        <v>53</v>
      </c>
      <c r="B33" s="9" t="s">
        <v>31</v>
      </c>
      <c r="C33" s="9" t="s">
        <v>4</v>
      </c>
      <c r="D33" s="11">
        <f>2237.67*1.2</f>
        <v>2685.2040000000002</v>
      </c>
      <c r="E33" s="9" t="s">
        <v>99</v>
      </c>
      <c r="F33" s="10" t="s">
        <v>1</v>
      </c>
      <c r="G33" s="11">
        <f>2686.54*1.2</f>
        <v>3223.848</v>
      </c>
    </row>
    <row r="34" spans="1:7" x14ac:dyDescent="0.3">
      <c r="A34" s="9">
        <v>54</v>
      </c>
      <c r="B34" s="9" t="s">
        <v>32</v>
      </c>
      <c r="C34" s="9" t="s">
        <v>4</v>
      </c>
      <c r="D34" s="11">
        <f>2733.9*1.2</f>
        <v>3280.68</v>
      </c>
      <c r="E34" s="9" t="s">
        <v>100</v>
      </c>
      <c r="F34" s="10" t="s">
        <v>1</v>
      </c>
      <c r="G34" s="11">
        <f>4119*1.2</f>
        <v>4942.8</v>
      </c>
    </row>
    <row r="35" spans="1:7" x14ac:dyDescent="0.3">
      <c r="A35" s="9">
        <v>55</v>
      </c>
      <c r="B35" s="9" t="s">
        <v>33</v>
      </c>
      <c r="C35" s="9" t="s">
        <v>4</v>
      </c>
      <c r="D35" s="11">
        <f>2427.05*1.2</f>
        <v>2912.46</v>
      </c>
      <c r="E35" s="9" t="s">
        <v>101</v>
      </c>
      <c r="F35" s="10" t="s">
        <v>1</v>
      </c>
      <c r="G35" s="11">
        <f>2686.54*1.2</f>
        <v>3223.848</v>
      </c>
    </row>
    <row r="36" spans="1:7" x14ac:dyDescent="0.3">
      <c r="A36" s="9">
        <v>56</v>
      </c>
      <c r="B36" s="9" t="s">
        <v>34</v>
      </c>
      <c r="C36" s="9" t="s">
        <v>4</v>
      </c>
      <c r="D36" s="11">
        <f>2598.9*1.2</f>
        <v>3118.68</v>
      </c>
      <c r="E36" s="9" t="s">
        <v>102</v>
      </c>
      <c r="F36" s="10" t="s">
        <v>1</v>
      </c>
      <c r="G36" s="11">
        <f>3921.89*1.2</f>
        <v>4706.268</v>
      </c>
    </row>
    <row r="37" spans="1:7" x14ac:dyDescent="0.3">
      <c r="A37" s="9">
        <v>57</v>
      </c>
      <c r="B37" s="9" t="s">
        <v>35</v>
      </c>
      <c r="C37" s="9" t="s">
        <v>4</v>
      </c>
      <c r="D37" s="11">
        <f>2372.67*1.2</f>
        <v>2847.2040000000002</v>
      </c>
      <c r="E37" s="9" t="s">
        <v>103</v>
      </c>
      <c r="F37" s="10" t="s">
        <v>1</v>
      </c>
      <c r="G37" s="11">
        <f>2883.65*1.2</f>
        <v>3460.38</v>
      </c>
    </row>
    <row r="38" spans="1:7" x14ac:dyDescent="0.3">
      <c r="A38" s="9">
        <v>58</v>
      </c>
      <c r="B38" s="9" t="s">
        <v>36</v>
      </c>
      <c r="C38" s="9" t="s">
        <v>4</v>
      </c>
      <c r="D38" s="11">
        <f>2598.9*1.2</f>
        <v>3118.68</v>
      </c>
      <c r="E38" s="9" t="s">
        <v>104</v>
      </c>
      <c r="F38" s="10" t="s">
        <v>1</v>
      </c>
      <c r="G38" s="11">
        <f>3921.89*1.2</f>
        <v>4706.268</v>
      </c>
    </row>
    <row r="39" spans="1:7" x14ac:dyDescent="0.3">
      <c r="A39" s="9">
        <v>59</v>
      </c>
      <c r="B39" s="9" t="s">
        <v>37</v>
      </c>
      <c r="C39" s="9" t="s">
        <v>4</v>
      </c>
      <c r="D39" s="11">
        <f>2237.67*1.2</f>
        <v>2685.2040000000002</v>
      </c>
      <c r="E39" s="9" t="s">
        <v>105</v>
      </c>
      <c r="F39" s="10" t="s">
        <v>1</v>
      </c>
      <c r="G39" s="11">
        <f>2686.54*1.2</f>
        <v>3223.848</v>
      </c>
    </row>
    <row r="40" spans="1:7" x14ac:dyDescent="0.3">
      <c r="A40" s="9">
        <v>60</v>
      </c>
      <c r="B40" s="9" t="s">
        <v>38</v>
      </c>
      <c r="C40" s="9" t="s">
        <v>4</v>
      </c>
      <c r="D40" s="11">
        <f>2923.28*1.2</f>
        <v>3507.9360000000001</v>
      </c>
      <c r="E40" s="9" t="s">
        <v>106</v>
      </c>
      <c r="F40" s="10" t="s">
        <v>1</v>
      </c>
      <c r="G40" s="11">
        <f>4119*1.2</f>
        <v>4942.8</v>
      </c>
    </row>
    <row r="41" spans="1:7" x14ac:dyDescent="0.3">
      <c r="A41" s="9">
        <v>61</v>
      </c>
      <c r="B41" s="9" t="s">
        <v>39</v>
      </c>
      <c r="C41" s="9" t="s">
        <v>4</v>
      </c>
      <c r="D41" s="11">
        <f>2237.67*1.2</f>
        <v>2685.2040000000002</v>
      </c>
      <c r="E41" s="9" t="s">
        <v>107</v>
      </c>
      <c r="F41" s="10" t="s">
        <v>1</v>
      </c>
      <c r="G41" s="11">
        <f>2686.54*1.2</f>
        <v>3223.848</v>
      </c>
    </row>
    <row r="42" spans="1:7" x14ac:dyDescent="0.3">
      <c r="A42" s="9">
        <v>62</v>
      </c>
      <c r="B42" s="9" t="s">
        <v>40</v>
      </c>
      <c r="C42" s="9" t="s">
        <v>4</v>
      </c>
      <c r="D42" s="11">
        <f>2598.9*1.2</f>
        <v>3118.68</v>
      </c>
      <c r="E42" s="9" t="s">
        <v>108</v>
      </c>
      <c r="F42" s="10" t="s">
        <v>1</v>
      </c>
      <c r="G42" s="11">
        <f>3921.89*1.2</f>
        <v>4706.268</v>
      </c>
    </row>
    <row r="43" spans="1:7" x14ac:dyDescent="0.3">
      <c r="A43" s="9">
        <v>63</v>
      </c>
      <c r="B43" s="9" t="s">
        <v>41</v>
      </c>
      <c r="C43" s="9" t="s">
        <v>4</v>
      </c>
      <c r="D43" s="11">
        <f>2372.67*1.2</f>
        <v>2847.2040000000002</v>
      </c>
      <c r="E43" s="9" t="s">
        <v>109</v>
      </c>
      <c r="F43" s="10" t="s">
        <v>1</v>
      </c>
      <c r="G43" s="11">
        <f>2883.65*1.2</f>
        <v>3460.38</v>
      </c>
    </row>
    <row r="44" spans="1:7" x14ac:dyDescent="0.3">
      <c r="A44" s="9">
        <v>64</v>
      </c>
      <c r="B44" s="9" t="s">
        <v>42</v>
      </c>
      <c r="C44" s="9" t="s">
        <v>4</v>
      </c>
      <c r="D44" s="11">
        <f>2788.28*1.2</f>
        <v>3345.9360000000001</v>
      </c>
      <c r="E44" s="9" t="s">
        <v>110</v>
      </c>
      <c r="F44" s="10" t="s">
        <v>1</v>
      </c>
      <c r="G44" s="11">
        <f>3921.89*1.2</f>
        <v>4706.268</v>
      </c>
    </row>
    <row r="45" spans="1:7" x14ac:dyDescent="0.3">
      <c r="A45" s="9">
        <v>65</v>
      </c>
      <c r="B45" s="9" t="s">
        <v>43</v>
      </c>
      <c r="C45" s="9" t="s">
        <v>4</v>
      </c>
      <c r="D45" s="11">
        <f>2514.19*1.2</f>
        <v>3017.0279999999998</v>
      </c>
      <c r="E45" s="9" t="s">
        <v>111</v>
      </c>
      <c r="F45" s="10" t="s">
        <v>1</v>
      </c>
      <c r="G45" s="11">
        <f>2963.06*1.2</f>
        <v>3555.672</v>
      </c>
    </row>
    <row r="46" spans="1:7" x14ac:dyDescent="0.3">
      <c r="A46" s="9">
        <v>66</v>
      </c>
      <c r="B46" s="9" t="s">
        <v>44</v>
      </c>
      <c r="C46" s="9" t="s">
        <v>4</v>
      </c>
      <c r="D46" s="11">
        <f>2502.95*1.2</f>
        <v>3003.5399999999995</v>
      </c>
      <c r="E46" s="9" t="s">
        <v>112</v>
      </c>
      <c r="F46" s="10" t="s">
        <v>1</v>
      </c>
      <c r="G46" s="11">
        <f>3825.94*1.2</f>
        <v>4591.1279999999997</v>
      </c>
    </row>
    <row r="47" spans="1:7" x14ac:dyDescent="0.3">
      <c r="A47" s="9">
        <v>67</v>
      </c>
      <c r="B47" s="9" t="s">
        <v>45</v>
      </c>
      <c r="C47" s="9" t="s">
        <v>4</v>
      </c>
      <c r="D47" s="11">
        <f>2379.19*1.2</f>
        <v>2855.0279999999998</v>
      </c>
      <c r="E47" s="9" t="s">
        <v>113</v>
      </c>
      <c r="F47" s="10" t="s">
        <v>1</v>
      </c>
      <c r="G47" s="11">
        <f>2828.06*1.2</f>
        <v>3393.672</v>
      </c>
    </row>
    <row r="48" spans="1:7" x14ac:dyDescent="0.3">
      <c r="A48" s="9">
        <v>68</v>
      </c>
      <c r="B48" s="9" t="s">
        <v>46</v>
      </c>
      <c r="C48" s="9" t="s">
        <v>4</v>
      </c>
      <c r="D48" s="11">
        <f>2637.95*1.2</f>
        <v>3165.5399999999995</v>
      </c>
      <c r="E48" s="9" t="s">
        <v>114</v>
      </c>
      <c r="F48" s="10" t="s">
        <v>1</v>
      </c>
      <c r="G48" s="11">
        <f>3960.94*1.2</f>
        <v>4753.1279999999997</v>
      </c>
    </row>
    <row r="49" spans="1:7" x14ac:dyDescent="0.3">
      <c r="A49" s="9">
        <v>69</v>
      </c>
      <c r="B49" s="9" t="s">
        <v>47</v>
      </c>
      <c r="C49" s="9" t="s">
        <v>4</v>
      </c>
      <c r="D49" s="11">
        <f>2379.19*1.2</f>
        <v>2855.0279999999998</v>
      </c>
      <c r="E49" s="9" t="s">
        <v>115</v>
      </c>
      <c r="F49" s="10" t="s">
        <v>1</v>
      </c>
      <c r="G49" s="11">
        <f>2828.06*1.2</f>
        <v>3393.672</v>
      </c>
    </row>
    <row r="50" spans="1:7" x14ac:dyDescent="0.3">
      <c r="A50" s="9">
        <v>70</v>
      </c>
      <c r="B50" s="9" t="s">
        <v>48</v>
      </c>
      <c r="C50" s="9" t="s">
        <v>4</v>
      </c>
      <c r="D50" s="11">
        <f>2502.95*1.2</f>
        <v>3003.5399999999995</v>
      </c>
      <c r="E50" s="9" t="s">
        <v>116</v>
      </c>
      <c r="F50" s="10" t="s">
        <v>1</v>
      </c>
      <c r="G50" s="11">
        <f>3825.94*1.2</f>
        <v>4591.1279999999997</v>
      </c>
    </row>
    <row r="51" spans="1:7" x14ac:dyDescent="0.3">
      <c r="A51" s="9">
        <v>71</v>
      </c>
      <c r="B51" s="9" t="s">
        <v>49</v>
      </c>
      <c r="C51" s="9" t="s">
        <v>4</v>
      </c>
      <c r="D51" s="11">
        <f>2514.19*1.2</f>
        <v>3017.0279999999998</v>
      </c>
      <c r="E51" s="9" t="s">
        <v>117</v>
      </c>
      <c r="F51" s="10" t="s">
        <v>1</v>
      </c>
      <c r="G51" s="11">
        <f>2963.06*1.2</f>
        <v>3555.672</v>
      </c>
    </row>
    <row r="52" spans="1:7" x14ac:dyDescent="0.3">
      <c r="A52" s="9">
        <v>72</v>
      </c>
      <c r="B52" s="9" t="s">
        <v>50</v>
      </c>
      <c r="C52" s="9" t="s">
        <v>4</v>
      </c>
      <c r="D52" s="11">
        <f>2502.95*1.2</f>
        <v>3003.5399999999995</v>
      </c>
      <c r="E52" s="9" t="s">
        <v>118</v>
      </c>
      <c r="F52" s="10" t="s">
        <v>1</v>
      </c>
      <c r="G52" s="11">
        <f>3825.94*1.2</f>
        <v>4591.1279999999997</v>
      </c>
    </row>
    <row r="53" spans="1:7" x14ac:dyDescent="0.3">
      <c r="A53" s="9">
        <v>73</v>
      </c>
      <c r="B53" s="9" t="s">
        <v>51</v>
      </c>
      <c r="C53" s="9" t="s">
        <v>4</v>
      </c>
      <c r="D53" s="11">
        <f>2379.19*1.2</f>
        <v>2855.0279999999998</v>
      </c>
      <c r="E53" s="9" t="s">
        <v>119</v>
      </c>
      <c r="F53" s="10" t="s">
        <v>1</v>
      </c>
      <c r="G53" s="11">
        <f>2828.06*1.2</f>
        <v>3393.672</v>
      </c>
    </row>
    <row r="54" spans="1:7" x14ac:dyDescent="0.3">
      <c r="A54" s="9">
        <v>74</v>
      </c>
      <c r="B54" s="9" t="s">
        <v>52</v>
      </c>
      <c r="C54" s="9" t="s">
        <v>4</v>
      </c>
      <c r="D54" s="11">
        <f>2637.95*1.2</f>
        <v>3165.5399999999995</v>
      </c>
      <c r="E54" s="9" t="s">
        <v>120</v>
      </c>
      <c r="F54" s="10" t="s">
        <v>1</v>
      </c>
      <c r="G54" s="11">
        <f>3960.94*1.2</f>
        <v>4753.1279999999997</v>
      </c>
    </row>
    <row r="55" spans="1:7" x14ac:dyDescent="0.3">
      <c r="A55" s="9">
        <v>75</v>
      </c>
      <c r="B55" s="9" t="s">
        <v>53</v>
      </c>
      <c r="C55" s="9" t="s">
        <v>4</v>
      </c>
      <c r="D55" s="11">
        <f>2379.19*1.2</f>
        <v>2855.0279999999998</v>
      </c>
      <c r="E55" s="9" t="s">
        <v>121</v>
      </c>
      <c r="F55" s="10" t="s">
        <v>1</v>
      </c>
      <c r="G55" s="11">
        <f>2828.06*1.2</f>
        <v>3393.672</v>
      </c>
    </row>
    <row r="56" spans="1:7" x14ac:dyDescent="0.3">
      <c r="A56" s="9">
        <v>76</v>
      </c>
      <c r="B56" s="9" t="s">
        <v>54</v>
      </c>
      <c r="C56" s="9" t="s">
        <v>4</v>
      </c>
      <c r="D56" s="11">
        <f>2141.72*1.2</f>
        <v>2570.0639999999999</v>
      </c>
      <c r="E56" s="9" t="s">
        <v>122</v>
      </c>
      <c r="F56" s="10" t="s">
        <v>1</v>
      </c>
      <c r="G56" s="11">
        <f>2714.35*1.2</f>
        <v>3257.22</v>
      </c>
    </row>
    <row r="57" spans="1:7" x14ac:dyDescent="0.3">
      <c r="A57" s="9">
        <v>77</v>
      </c>
      <c r="B57" s="9" t="s">
        <v>55</v>
      </c>
      <c r="C57" s="9" t="s">
        <v>4</v>
      </c>
      <c r="D57" s="11">
        <f>2276.72*1.2</f>
        <v>2732.0639999999999</v>
      </c>
      <c r="E57" s="9" t="s">
        <v>123</v>
      </c>
      <c r="F57" s="10" t="s">
        <v>1</v>
      </c>
      <c r="G57" s="11">
        <f>2725.59*1.2</f>
        <v>3270.7080000000001</v>
      </c>
    </row>
    <row r="58" spans="1:7" x14ac:dyDescent="0.3">
      <c r="A58" s="9">
        <v>78</v>
      </c>
      <c r="B58" s="9" t="s">
        <v>56</v>
      </c>
      <c r="C58" s="9" t="s">
        <v>4</v>
      </c>
      <c r="D58" s="11">
        <f>2265.48*1.2</f>
        <v>2718.576</v>
      </c>
      <c r="E58" s="9" t="s">
        <v>124</v>
      </c>
      <c r="F58" s="10" t="s">
        <v>1</v>
      </c>
      <c r="G58" s="11">
        <f>2714.35*1.2</f>
        <v>3257.22</v>
      </c>
    </row>
    <row r="59" spans="1:7" x14ac:dyDescent="0.3">
      <c r="A59" s="9">
        <v>79</v>
      </c>
      <c r="B59" s="9" t="s">
        <v>57</v>
      </c>
      <c r="C59" s="9" t="s">
        <v>4</v>
      </c>
      <c r="D59" s="11">
        <f>2141.72*1.2</f>
        <v>2570.0639999999999</v>
      </c>
      <c r="E59" s="9" t="s">
        <v>125</v>
      </c>
      <c r="F59" s="10" t="s">
        <v>1</v>
      </c>
      <c r="G59" s="11">
        <f>2590.59*1.2</f>
        <v>3108.7080000000001</v>
      </c>
    </row>
    <row r="60" spans="1:7" x14ac:dyDescent="0.3">
      <c r="A60" s="9">
        <v>80</v>
      </c>
      <c r="B60" s="9" t="s">
        <v>58</v>
      </c>
      <c r="C60" s="9" t="s">
        <v>4</v>
      </c>
      <c r="D60" s="11">
        <f>2400.48*1.2</f>
        <v>2880.576</v>
      </c>
      <c r="E60" s="9" t="s">
        <v>126</v>
      </c>
      <c r="F60" s="10" t="s">
        <v>1</v>
      </c>
      <c r="G60" s="11">
        <f>2849.35*1.2</f>
        <v>3419.22</v>
      </c>
    </row>
    <row r="61" spans="1:7" x14ac:dyDescent="0.3">
      <c r="A61" s="9">
        <v>81</v>
      </c>
      <c r="B61" s="9" t="s">
        <v>59</v>
      </c>
      <c r="C61" s="9" t="s">
        <v>4</v>
      </c>
      <c r="D61" s="11">
        <f>2141.72*1.2</f>
        <v>2570.0639999999999</v>
      </c>
      <c r="E61" s="9" t="s">
        <v>127</v>
      </c>
      <c r="F61" s="10" t="s">
        <v>1</v>
      </c>
      <c r="G61" s="11">
        <f>2590.59*1.2</f>
        <v>3108.7080000000001</v>
      </c>
    </row>
    <row r="62" spans="1:7" x14ac:dyDescent="0.3">
      <c r="A62" s="9">
        <v>82</v>
      </c>
      <c r="B62" s="9" t="s">
        <v>60</v>
      </c>
      <c r="C62" s="9" t="s">
        <v>4</v>
      </c>
      <c r="D62" s="11">
        <f>2265.48*1.2</f>
        <v>2718.576</v>
      </c>
      <c r="E62" s="9" t="s">
        <v>128</v>
      </c>
      <c r="F62" s="10" t="s">
        <v>1</v>
      </c>
      <c r="G62" s="11">
        <f>2714.35*1.2</f>
        <v>3257.22</v>
      </c>
    </row>
    <row r="63" spans="1:7" x14ac:dyDescent="0.3">
      <c r="A63" s="9">
        <v>83</v>
      </c>
      <c r="B63" s="9" t="s">
        <v>61</v>
      </c>
      <c r="C63" s="9" t="s">
        <v>4</v>
      </c>
      <c r="D63" s="11">
        <f>2276.72*1.2</f>
        <v>2732.0639999999999</v>
      </c>
      <c r="E63" s="9" t="s">
        <v>129</v>
      </c>
      <c r="F63" s="10" t="s">
        <v>1</v>
      </c>
      <c r="G63" s="11">
        <f>2725.59*1.2</f>
        <v>3270.7080000000001</v>
      </c>
    </row>
    <row r="64" spans="1:7" x14ac:dyDescent="0.3">
      <c r="A64" s="9">
        <v>84</v>
      </c>
      <c r="B64" s="9" t="s">
        <v>62</v>
      </c>
      <c r="C64" s="9" t="s">
        <v>4</v>
      </c>
      <c r="D64" s="11">
        <f>2265.48*1.2</f>
        <v>2718.576</v>
      </c>
      <c r="E64" s="9" t="s">
        <v>130</v>
      </c>
      <c r="F64" s="10" t="s">
        <v>1</v>
      </c>
      <c r="G64" s="11">
        <f>2714.35*1.2</f>
        <v>3257.22</v>
      </c>
    </row>
    <row r="65" spans="1:7" x14ac:dyDescent="0.3">
      <c r="A65" s="9">
        <v>85</v>
      </c>
      <c r="B65" s="9" t="s">
        <v>63</v>
      </c>
      <c r="C65" s="9" t="s">
        <v>4</v>
      </c>
      <c r="D65" s="11">
        <f>2141.72*1.2</f>
        <v>2570.0639999999999</v>
      </c>
      <c r="E65" s="9" t="s">
        <v>131</v>
      </c>
      <c r="F65" s="10" t="s">
        <v>1</v>
      </c>
      <c r="G65" s="11">
        <f>2590.59*1.2</f>
        <v>3108.7080000000001</v>
      </c>
    </row>
    <row r="66" spans="1:7" x14ac:dyDescent="0.3">
      <c r="A66" s="9">
        <v>86</v>
      </c>
      <c r="B66" s="9" t="s">
        <v>64</v>
      </c>
      <c r="C66" s="9" t="s">
        <v>4</v>
      </c>
      <c r="D66" s="11">
        <f>2400.48*1.2</f>
        <v>2880.576</v>
      </c>
      <c r="E66" s="9" t="s">
        <v>132</v>
      </c>
      <c r="F66" s="10" t="s">
        <v>1</v>
      </c>
      <c r="G66" s="11">
        <f>2849.35*1.2</f>
        <v>3419.22</v>
      </c>
    </row>
    <row r="67" spans="1:7" x14ac:dyDescent="0.3">
      <c r="A67" s="9">
        <v>87</v>
      </c>
      <c r="B67" s="9" t="s">
        <v>65</v>
      </c>
      <c r="C67" s="9" t="s">
        <v>4</v>
      </c>
      <c r="D67" s="11">
        <f>2141.72*1.2</f>
        <v>2570.0639999999999</v>
      </c>
      <c r="E67" s="9" t="s">
        <v>133</v>
      </c>
      <c r="F67" s="10" t="s">
        <v>1</v>
      </c>
      <c r="G67" s="11">
        <f>2590.59*1.2</f>
        <v>3108.7080000000001</v>
      </c>
    </row>
    <row r="68" spans="1:7" x14ac:dyDescent="0.3">
      <c r="A68" s="9">
        <v>88</v>
      </c>
      <c r="B68" s="9" t="s">
        <v>66</v>
      </c>
      <c r="C68" s="9" t="s">
        <v>4</v>
      </c>
      <c r="D68" s="11">
        <f>2265.48*1.2</f>
        <v>2718.576</v>
      </c>
      <c r="E68" s="9" t="s">
        <v>134</v>
      </c>
      <c r="F68" s="10" t="s">
        <v>1</v>
      </c>
      <c r="G68" s="11">
        <f>2714.35*1.2</f>
        <v>3257.22</v>
      </c>
    </row>
    <row r="69" spans="1:7" x14ac:dyDescent="0.3">
      <c r="A69" s="9">
        <v>89</v>
      </c>
      <c r="B69" s="9" t="s">
        <v>67</v>
      </c>
      <c r="C69" s="9" t="s">
        <v>4</v>
      </c>
      <c r="D69" s="11">
        <f>2276.72*1.2</f>
        <v>2732.0639999999999</v>
      </c>
      <c r="E69" s="9" t="s">
        <v>135</v>
      </c>
      <c r="F69" s="10" t="s">
        <v>1</v>
      </c>
      <c r="G69" s="11">
        <f>2725.59*1.2</f>
        <v>3270.7080000000001</v>
      </c>
    </row>
    <row r="70" spans="1:7" x14ac:dyDescent="0.3">
      <c r="A70" s="9">
        <v>90</v>
      </c>
      <c r="B70" s="9" t="s">
        <v>68</v>
      </c>
      <c r="C70" s="9" t="s">
        <v>4</v>
      </c>
      <c r="D70" s="11">
        <f>2265.48*1.2</f>
        <v>2718.576</v>
      </c>
      <c r="E70" s="9" t="s">
        <v>136</v>
      </c>
      <c r="F70" s="10" t="s">
        <v>1</v>
      </c>
      <c r="G70" s="11">
        <f>2714.35*1.2</f>
        <v>3257.22</v>
      </c>
    </row>
    <row r="71" spans="1:7" x14ac:dyDescent="0.3">
      <c r="A71" s="9">
        <v>91</v>
      </c>
      <c r="B71" s="9" t="s">
        <v>69</v>
      </c>
      <c r="C71" s="9" t="s">
        <v>4</v>
      </c>
      <c r="D71" s="11">
        <f>2141.72*1.2</f>
        <v>2570.0639999999999</v>
      </c>
      <c r="E71" s="9" t="s">
        <v>137</v>
      </c>
      <c r="F71" s="10" t="s">
        <v>1</v>
      </c>
      <c r="G71" s="11">
        <f>2590.59*1.2</f>
        <v>3108.7080000000001</v>
      </c>
    </row>
    <row r="72" spans="1:7" x14ac:dyDescent="0.3">
      <c r="A72" s="9">
        <v>92</v>
      </c>
      <c r="B72" s="9" t="s">
        <v>70</v>
      </c>
      <c r="C72" s="9" t="s">
        <v>4</v>
      </c>
      <c r="D72" s="11">
        <f>2400.48*1.2</f>
        <v>2880.576</v>
      </c>
      <c r="E72" s="9" t="s">
        <v>138</v>
      </c>
      <c r="F72" s="10" t="s">
        <v>1</v>
      </c>
      <c r="G72" s="11">
        <f>2849.35*1.2</f>
        <v>3419.22</v>
      </c>
    </row>
    <row r="73" spans="1:7" x14ac:dyDescent="0.3">
      <c r="A73" s="9">
        <v>93</v>
      </c>
      <c r="B73" s="9" t="s">
        <v>71</v>
      </c>
      <c r="C73" s="9" t="s">
        <v>4</v>
      </c>
      <c r="D73" s="11">
        <f>2141.72*1.2</f>
        <v>2570.0639999999999</v>
      </c>
      <c r="E73" s="9" t="s">
        <v>139</v>
      </c>
      <c r="F73" s="10" t="s">
        <v>1</v>
      </c>
      <c r="G73" s="11">
        <f>2590.59*1.2</f>
        <v>3108.7080000000001</v>
      </c>
    </row>
    <row r="74" spans="1:7" x14ac:dyDescent="0.3">
      <c r="A74" s="9">
        <v>94</v>
      </c>
      <c r="B74" s="9" t="s">
        <v>72</v>
      </c>
      <c r="C74" s="9" t="s">
        <v>4</v>
      </c>
      <c r="D74" s="11">
        <f>2265.48*1.2</f>
        <v>2718.576</v>
      </c>
      <c r="E74" s="9" t="s">
        <v>140</v>
      </c>
      <c r="F74" s="10" t="s">
        <v>1</v>
      </c>
      <c r="G74" s="11">
        <f>2714.35*1.2</f>
        <v>3257.22</v>
      </c>
    </row>
    <row r="75" spans="1:7" x14ac:dyDescent="0.3">
      <c r="A75" s="9">
        <v>95</v>
      </c>
      <c r="B75" s="9" t="s">
        <v>73</v>
      </c>
      <c r="C75" s="9" t="s">
        <v>4</v>
      </c>
      <c r="D75" s="11">
        <f>2276.72*1.2</f>
        <v>2732.0639999999999</v>
      </c>
      <c r="E75" s="9" t="s">
        <v>141</v>
      </c>
      <c r="F75" s="10" t="s">
        <v>1</v>
      </c>
      <c r="G75" s="11">
        <f>2725.59*1.2</f>
        <v>3270.7080000000001</v>
      </c>
    </row>
    <row r="76" spans="1:7" x14ac:dyDescent="0.3">
      <c r="A76" s="9">
        <v>96</v>
      </c>
      <c r="B76" s="9" t="s">
        <v>74</v>
      </c>
      <c r="C76" s="9" t="s">
        <v>4</v>
      </c>
      <c r="D76" s="11">
        <f>2265.48*1.2</f>
        <v>2718.576</v>
      </c>
      <c r="E76" s="9" t="s">
        <v>142</v>
      </c>
      <c r="F76" s="10" t="s">
        <v>1</v>
      </c>
      <c r="G76" s="11">
        <f>2714.35*1.2</f>
        <v>3257.22</v>
      </c>
    </row>
    <row r="77" spans="1:7" x14ac:dyDescent="0.3">
      <c r="A77" s="9">
        <v>97</v>
      </c>
      <c r="B77" s="9" t="s">
        <v>75</v>
      </c>
      <c r="C77" s="9" t="s">
        <v>4</v>
      </c>
      <c r="D77" s="11">
        <f>2141.72*1.2</f>
        <v>2570.0639999999999</v>
      </c>
      <c r="E77" s="9" t="s">
        <v>143</v>
      </c>
      <c r="F77" s="10" t="s">
        <v>1</v>
      </c>
      <c r="G77" s="11">
        <f>2590.59*1.2</f>
        <v>3108.7080000000001</v>
      </c>
    </row>
    <row r="78" spans="1:7" x14ac:dyDescent="0.3">
      <c r="A78" s="9">
        <v>98</v>
      </c>
      <c r="B78" s="9" t="s">
        <v>76</v>
      </c>
      <c r="C78" s="9" t="s">
        <v>4</v>
      </c>
      <c r="D78" s="11">
        <f>2400.48*1.2</f>
        <v>2880.576</v>
      </c>
      <c r="E78" s="9" t="s">
        <v>144</v>
      </c>
      <c r="F78" s="10" t="s">
        <v>1</v>
      </c>
      <c r="G78" s="11">
        <f>2849.35*1.2</f>
        <v>3419.22</v>
      </c>
    </row>
    <row r="79" spans="1:7" x14ac:dyDescent="0.3">
      <c r="A79" s="9">
        <v>99</v>
      </c>
      <c r="B79" s="9" t="s">
        <v>77</v>
      </c>
      <c r="C79" s="9" t="s">
        <v>4</v>
      </c>
      <c r="D79" s="11">
        <f>2141.72*1.2</f>
        <v>2570.0639999999999</v>
      </c>
      <c r="E79" s="9" t="s">
        <v>145</v>
      </c>
      <c r="F79" s="10" t="s">
        <v>1</v>
      </c>
      <c r="G79" s="11" t="s">
        <v>9</v>
      </c>
    </row>
  </sheetData>
  <mergeCells count="7">
    <mergeCell ref="C1:G1"/>
    <mergeCell ref="A2:G2"/>
    <mergeCell ref="C3:G3"/>
    <mergeCell ref="A9:G9"/>
    <mergeCell ref="C5:G5"/>
    <mergeCell ref="A6:G6"/>
    <mergeCell ref="C7:G7"/>
  </mergeCells>
  <pageMargins left="3.937007874015748E-2" right="3.937007874015748E-2" top="3.937007874015748E-2" bottom="3.937007874015748E-2" header="3.937007874015748E-2" footer="3.937007874015748E-2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этап</vt:lpstr>
      <vt:lpstr>'1 этап'!Заголовки_для_печати</vt:lpstr>
      <vt:lpstr>'1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2019-07-15T06:34:43Z</dcterms:modified>
</cp:coreProperties>
</file>